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/>
  </bookViews>
  <sheets>
    <sheet name="A套餐" sheetId="2" r:id="rId1"/>
    <sheet name="B套餐" sheetId="3" r:id="rId2"/>
  </sheets>
  <definedNames>
    <definedName name="_xlnm._FilterDatabase" localSheetId="0" hidden="1">A套餐!$A$2:$E$37</definedName>
    <definedName name="_xlnm._FilterDatabase" localSheetId="1" hidden="1">B套餐!$A$2:$E$37</definedName>
    <definedName name="_xlnm.Print_Titles" localSheetId="0">A套餐!$A:$A,A套餐!$1:$2</definedName>
    <definedName name="_xlnm.Print_Titles" localSheetId="1">B套餐!$A:$A,B套餐!$1:$2</definedName>
  </definedNames>
  <calcPr calcId="162913"/>
</workbook>
</file>

<file path=xl/calcChain.xml><?xml version="1.0" encoding="utf-8"?>
<calcChain xmlns="http://schemas.openxmlformats.org/spreadsheetml/2006/main">
  <c r="E6" i="3" l="1"/>
  <c r="E5" i="3" s="1"/>
  <c r="E7" i="3"/>
  <c r="E13" i="3"/>
  <c r="E12" i="3" s="1"/>
  <c r="E14" i="3"/>
  <c r="E20" i="3"/>
  <c r="E21" i="3"/>
  <c r="E19" i="3" s="1"/>
  <c r="E27" i="3"/>
  <c r="E26" i="3" s="1"/>
  <c r="E28" i="3"/>
  <c r="E34" i="3"/>
  <c r="E33" i="3" s="1"/>
  <c r="E35" i="3"/>
  <c r="E5" i="2" l="1"/>
  <c r="E35" i="2"/>
  <c r="E34" i="2"/>
  <c r="E33" i="2"/>
  <c r="E28" i="2"/>
  <c r="E27" i="2"/>
  <c r="E26" i="2"/>
  <c r="E21" i="2"/>
  <c r="E20" i="2"/>
  <c r="E19" i="2"/>
  <c r="E14" i="2"/>
  <c r="E13" i="2"/>
  <c r="E12" i="2"/>
  <c r="E7" i="2"/>
  <c r="E6" i="2"/>
</calcChain>
</file>

<file path=xl/sharedStrings.xml><?xml version="1.0" encoding="utf-8"?>
<sst xmlns="http://schemas.openxmlformats.org/spreadsheetml/2006/main" count="230" uniqueCount="105">
  <si>
    <t>日期</t>
  </si>
  <si>
    <t>菜谱</t>
  </si>
  <si>
    <t>原料</t>
  </si>
  <si>
    <t>营养</t>
  </si>
  <si>
    <t/>
  </si>
  <si>
    <t>葱油鸡翅</t>
  </si>
  <si>
    <t>鸡根120g</t>
  </si>
  <si>
    <t>烤麸烧肉</t>
  </si>
  <si>
    <t>烤麸25g,方肉60g,后腿肉15g</t>
  </si>
  <si>
    <t>番茄炒蛋</t>
  </si>
  <si>
    <t>番茄90g,鸡蛋25g</t>
  </si>
  <si>
    <t>炒时蔬</t>
  </si>
  <si>
    <t>时蔬90g</t>
  </si>
  <si>
    <t>星期一</t>
  </si>
  <si>
    <t>米饭</t>
  </si>
  <si>
    <t>大米100g</t>
  </si>
  <si>
    <t>咖喱牛肉粉丝汤</t>
  </si>
  <si>
    <t>蚝油肉片</t>
  </si>
  <si>
    <t>肉片60g,洋葱30g</t>
  </si>
  <si>
    <t>黄瓜炒蛋</t>
  </si>
  <si>
    <t>黄瓜80g,鸡蛋20g,干黑木耳0.5g</t>
  </si>
  <si>
    <t>星期二</t>
  </si>
  <si>
    <t>白菜肉圆粉丝汤</t>
  </si>
  <si>
    <t>大白菜20g,肉圆10g,干粉丝5g</t>
  </si>
  <si>
    <t>红烧鸡块</t>
  </si>
  <si>
    <t>鸡边腿110g</t>
  </si>
  <si>
    <t>星期三</t>
  </si>
  <si>
    <t>锦绣炒饭</t>
  </si>
  <si>
    <t>方腿15g,粟米10g,胡萝卜5g,鸡蛋20g,大米100g</t>
  </si>
  <si>
    <t>罗宋汤</t>
  </si>
  <si>
    <t>糖醋小排</t>
  </si>
  <si>
    <t>小排100g</t>
  </si>
  <si>
    <t>黄芽菜炒三丝</t>
  </si>
  <si>
    <t>星期四</t>
  </si>
  <si>
    <t>海带猪骨汤</t>
  </si>
  <si>
    <t>干海带丝5g,汤骨10g</t>
  </si>
  <si>
    <t>果木烤鸭胸</t>
  </si>
  <si>
    <t>鸭胸片80g</t>
  </si>
  <si>
    <t>家常回锅肉</t>
  </si>
  <si>
    <t>方肉80g,卷心菜20g,甜椒10g,洋葱10g</t>
  </si>
  <si>
    <t>星期五</t>
  </si>
  <si>
    <t>飘香咖喱炒饭</t>
  </si>
  <si>
    <t>胡萝卜5g,洋葱20g,鸡丁15g,咖喱粉0.5g,大米100g</t>
  </si>
  <si>
    <t>冬瓜玉米肉圆汤</t>
  </si>
  <si>
    <t>玉米棒10g,肉圆10g,冬瓜20g</t>
  </si>
  <si>
    <t>美味芳巧克力</t>
  </si>
  <si>
    <t>40g</t>
    <phoneticPr fontId="12" type="noConversion"/>
  </si>
  <si>
    <t>栗子烧</t>
  </si>
  <si>
    <t>40g</t>
    <phoneticPr fontId="12" type="noConversion"/>
  </si>
  <si>
    <t>提子奶酥吐司</t>
  </si>
  <si>
    <t>奶油酥酥</t>
  </si>
  <si>
    <t>40g</t>
    <phoneticPr fontId="12" type="noConversion"/>
  </si>
  <si>
    <t>65g</t>
    <phoneticPr fontId="12" type="noConversion"/>
  </si>
  <si>
    <t>皇冠单枚装</t>
    <phoneticPr fontId="12" type="noConversion"/>
  </si>
  <si>
    <t>能量（kcal）</t>
    <phoneticPr fontId="12" type="noConversion"/>
  </si>
  <si>
    <t>蛋白质（g）</t>
    <phoneticPr fontId="12" type="noConversion"/>
  </si>
  <si>
    <t>脂肪（g）</t>
    <phoneticPr fontId="12" type="noConversion"/>
  </si>
  <si>
    <t>碳水（g）</t>
    <phoneticPr fontId="12" type="noConversion"/>
  </si>
  <si>
    <t>上海市西南模范中学第四周学生午餐菜单（A套餐）</t>
    <phoneticPr fontId="12" type="noConversion"/>
  </si>
  <si>
    <t>红肠5g,番茄15g,卷心菜15g,土豆15g,洋葱3g</t>
    <phoneticPr fontId="12" type="noConversion"/>
  </si>
  <si>
    <t>大白菜110g,肉丝10g,鲜香菇5g,胡萝卜3g,五香干2g</t>
    <phoneticPr fontId="12" type="noConversion"/>
  </si>
  <si>
    <t>茄汁排条</t>
  </si>
  <si>
    <t>排条90g</t>
    <phoneticPr fontId="12" type="noConversion"/>
  </si>
  <si>
    <t>椰香咖喱牛肉</t>
  </si>
  <si>
    <t>西芹香干肉片</t>
  </si>
  <si>
    <t>西芹80g。香干2g。肉片15g</t>
  </si>
  <si>
    <t>牛前肉120g，土豆45g。洋葱10g</t>
    <phoneticPr fontId="12" type="noConversion"/>
  </si>
  <si>
    <t>彩椒猪柳</t>
  </si>
  <si>
    <t>甜椒10g，上浆猪柳75g。</t>
  </si>
  <si>
    <t>金玉满堂</t>
  </si>
  <si>
    <t>玉米粒55g.方腿15g。胡萝卜10g</t>
  </si>
  <si>
    <t>牛前肉10g,干粉丝5g</t>
    <phoneticPr fontId="12" type="noConversion"/>
  </si>
  <si>
    <t>40g</t>
    <phoneticPr fontId="12" type="noConversion"/>
  </si>
  <si>
    <t>皇冠单枚装</t>
    <phoneticPr fontId="12" type="noConversion"/>
  </si>
  <si>
    <t>碳水（g）</t>
    <phoneticPr fontId="12" type="noConversion"/>
  </si>
  <si>
    <t>脂肪（g）</t>
    <phoneticPr fontId="12" type="noConversion"/>
  </si>
  <si>
    <t>脂肪（g）</t>
    <phoneticPr fontId="12" type="noConversion"/>
  </si>
  <si>
    <t>蛋白质（g）</t>
    <phoneticPr fontId="12" type="noConversion"/>
  </si>
  <si>
    <t>玉米粒55g。方腿15g。胡萝卜10g</t>
  </si>
  <si>
    <t>能量（kcal）</t>
    <phoneticPr fontId="12" type="noConversion"/>
  </si>
  <si>
    <t>排条90g</t>
  </si>
  <si>
    <t>椒盐排条</t>
  </si>
  <si>
    <t>65g</t>
    <phoneticPr fontId="12" type="noConversion"/>
  </si>
  <si>
    <t>碳水（g）</t>
    <phoneticPr fontId="12" type="noConversion"/>
  </si>
  <si>
    <t>蛋白质（g）</t>
    <phoneticPr fontId="12" type="noConversion"/>
  </si>
  <si>
    <t>大白菜110g,肉丝10g,鲜香菇5g,胡萝卜3g,五香干2g</t>
    <phoneticPr fontId="12" type="noConversion"/>
  </si>
  <si>
    <t>能量（kcal）</t>
    <phoneticPr fontId="12" type="noConversion"/>
  </si>
  <si>
    <t>彩椒10g，猪柳75g</t>
  </si>
  <si>
    <t>鸡边腿100g,土豆40g,洋葱5g,胡萝卜10g</t>
    <phoneticPr fontId="12" type="noConversion"/>
  </si>
  <si>
    <t>椰香咖喱鸡</t>
  </si>
  <si>
    <t>40g</t>
    <phoneticPr fontId="12" type="noConversion"/>
  </si>
  <si>
    <t>红肠5g,番茄15g,卷心菜15g,土豆15g,洋葱3g</t>
    <phoneticPr fontId="12" type="noConversion"/>
  </si>
  <si>
    <t>脂肪（g）</t>
    <phoneticPr fontId="12" type="noConversion"/>
  </si>
  <si>
    <t>西芹80g。香干5g。肉片15g</t>
  </si>
  <si>
    <t>牛前肉120g。土豆45g。洋葱10g，咖喱粉0.5g</t>
  </si>
  <si>
    <t>肉片60g,芹菜10g,洋葱20g,胡萝卜5g</t>
    <phoneticPr fontId="12" type="noConversion"/>
  </si>
  <si>
    <t>孜然肉片</t>
  </si>
  <si>
    <t>排条90g</t>
    <phoneticPr fontId="12" type="noConversion"/>
  </si>
  <si>
    <t>鸭边腿150g</t>
  </si>
  <si>
    <t>酱烧鸭块</t>
  </si>
  <si>
    <t>牛前肉5g,干粉丝5g</t>
    <phoneticPr fontId="12" type="noConversion"/>
  </si>
  <si>
    <t>巴沙鱼90g</t>
  </si>
  <si>
    <t>糖醋鱼块</t>
  </si>
  <si>
    <t>原    料</t>
    <phoneticPr fontId="12" type="noConversion"/>
  </si>
  <si>
    <t>上海市西南模范中学第四周学生午餐菜单（B套餐）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</si>
</sst>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m&quot;月&quot;d&quot;日&quot;;@"/>
  </numFmts>
  <fonts count="15" x14ac:knownFonts="1">
    <font>
      <sz val="11"/>
      <color theme="1"/>
      <name val="宋体"/>
      <charset val="134"/>
      <scheme val="minor"/>
    </font>
    <font>
      <sz val="15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b/>
      <sz val="22"/>
      <color indexed="8"/>
      <name val="宋体"/>
      <family val="3"/>
      <charset val="134"/>
    </font>
    <font>
      <sz val="2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176" fontId="9" fillId="0" borderId="6" xfId="1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176" fontId="9" fillId="0" borderId="10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="55" zoomScaleNormal="100" workbookViewId="0">
      <selection activeCell="C8" sqref="C8"/>
    </sheetView>
  </sheetViews>
  <sheetFormatPr defaultColWidth="9" defaultRowHeight="60" customHeight="1" x14ac:dyDescent="0.15"/>
  <cols>
    <col min="1" max="1" width="18.75" style="4" customWidth="1"/>
    <col min="2" max="2" width="36.625" style="5" customWidth="1"/>
    <col min="3" max="3" width="90.5" style="5" customWidth="1"/>
    <col min="4" max="4" width="20.625" style="6" customWidth="1"/>
    <col min="5" max="5" width="20.625" style="7" customWidth="1"/>
    <col min="6" max="16384" width="9" style="8"/>
  </cols>
  <sheetData>
    <row r="1" spans="1:5" s="1" customFormat="1" ht="49.15" customHeight="1" x14ac:dyDescent="0.15">
      <c r="A1" s="27" t="s">
        <v>58</v>
      </c>
      <c r="B1" s="27"/>
      <c r="C1" s="27"/>
      <c r="D1" s="27"/>
      <c r="E1" s="27"/>
    </row>
    <row r="2" spans="1:5" s="2" customFormat="1" ht="42" customHeight="1" x14ac:dyDescent="0.15">
      <c r="A2" s="9" t="s">
        <v>0</v>
      </c>
      <c r="B2" s="10" t="s">
        <v>1</v>
      </c>
      <c r="C2" s="10" t="s">
        <v>2</v>
      </c>
      <c r="D2" s="25" t="s">
        <v>3</v>
      </c>
      <c r="E2" s="26"/>
    </row>
    <row r="3" spans="1:5" s="3" customFormat="1" ht="42" customHeight="1" x14ac:dyDescent="0.15">
      <c r="A3" s="11" t="s">
        <v>4</v>
      </c>
      <c r="B3" s="12" t="s">
        <v>5</v>
      </c>
      <c r="C3" s="13" t="s">
        <v>6</v>
      </c>
      <c r="D3" s="14"/>
      <c r="E3" s="15"/>
    </row>
    <row r="4" spans="1:5" s="3" customFormat="1" ht="42" customHeight="1" x14ac:dyDescent="0.15">
      <c r="A4" s="16"/>
      <c r="B4" s="17" t="s">
        <v>7</v>
      </c>
      <c r="C4" s="13" t="s">
        <v>8</v>
      </c>
      <c r="D4" s="23" t="s">
        <v>54</v>
      </c>
      <c r="E4" s="15">
        <v>906.6</v>
      </c>
    </row>
    <row r="5" spans="1:5" s="3" customFormat="1" ht="42" customHeight="1" x14ac:dyDescent="0.15">
      <c r="A5" s="16" t="s">
        <v>4</v>
      </c>
      <c r="B5" s="17" t="s">
        <v>9</v>
      </c>
      <c r="C5" s="13" t="s">
        <v>10</v>
      </c>
      <c r="D5" s="24" t="s">
        <v>55</v>
      </c>
      <c r="E5" s="15">
        <f>(E4-E6*9-E7*4)/4</f>
        <v>32.521729720500019</v>
      </c>
    </row>
    <row r="6" spans="1:5" s="3" customFormat="1" ht="42" customHeight="1" x14ac:dyDescent="0.15">
      <c r="A6" s="16">
        <v>45922</v>
      </c>
      <c r="B6" s="17" t="s">
        <v>11</v>
      </c>
      <c r="C6" s="13" t="s">
        <v>12</v>
      </c>
      <c r="D6" s="24" t="s">
        <v>56</v>
      </c>
      <c r="E6" s="15">
        <f>E4*0.29175854/9</f>
        <v>29.389810262666668</v>
      </c>
    </row>
    <row r="7" spans="1:5" s="3" customFormat="1" ht="42" customHeight="1" x14ac:dyDescent="0.15">
      <c r="A7" s="16" t="s">
        <v>13</v>
      </c>
      <c r="B7" s="17" t="s">
        <v>14</v>
      </c>
      <c r="C7" s="13" t="s">
        <v>15</v>
      </c>
      <c r="D7" s="24" t="s">
        <v>57</v>
      </c>
      <c r="E7" s="15">
        <f>E4*0.56475269/4</f>
        <v>128.00119718849999</v>
      </c>
    </row>
    <row r="8" spans="1:5" s="3" customFormat="1" ht="42" customHeight="1" x14ac:dyDescent="0.15">
      <c r="A8" s="16"/>
      <c r="B8" s="17" t="s">
        <v>16</v>
      </c>
      <c r="C8" s="13" t="s">
        <v>71</v>
      </c>
      <c r="D8" s="18"/>
      <c r="E8" s="15"/>
    </row>
    <row r="9" spans="1:5" s="3" customFormat="1" ht="42" customHeight="1" x14ac:dyDescent="0.15">
      <c r="A9" s="19" t="s">
        <v>4</v>
      </c>
      <c r="B9" s="20" t="s">
        <v>45</v>
      </c>
      <c r="C9" s="13" t="s">
        <v>46</v>
      </c>
      <c r="D9" s="21"/>
      <c r="E9" s="22"/>
    </row>
    <row r="10" spans="1:5" s="3" customFormat="1" ht="42" customHeight="1" x14ac:dyDescent="0.15">
      <c r="A10" s="11" t="s">
        <v>4</v>
      </c>
      <c r="B10" s="12" t="s">
        <v>17</v>
      </c>
      <c r="C10" s="13" t="s">
        <v>18</v>
      </c>
      <c r="D10" s="14"/>
      <c r="E10" s="15"/>
    </row>
    <row r="11" spans="1:5" s="3" customFormat="1" ht="42" customHeight="1" x14ac:dyDescent="0.15">
      <c r="A11" s="16"/>
      <c r="B11" s="17" t="s">
        <v>61</v>
      </c>
      <c r="C11" s="13" t="s">
        <v>62</v>
      </c>
      <c r="D11" s="23" t="s">
        <v>54</v>
      </c>
      <c r="E11" s="15">
        <v>881.6</v>
      </c>
    </row>
    <row r="12" spans="1:5" s="3" customFormat="1" ht="42" customHeight="1" x14ac:dyDescent="0.15">
      <c r="A12" s="16" t="s">
        <v>4</v>
      </c>
      <c r="B12" s="17" t="s">
        <v>19</v>
      </c>
      <c r="C12" s="13" t="s">
        <v>20</v>
      </c>
      <c r="D12" s="24" t="s">
        <v>55</v>
      </c>
      <c r="E12" s="15">
        <f>(E11-E13*9-E14*4)/4</f>
        <v>36.494152902400018</v>
      </c>
    </row>
    <row r="13" spans="1:5" s="3" customFormat="1" ht="42" customHeight="1" x14ac:dyDescent="0.15">
      <c r="A13" s="16">
        <v>45923</v>
      </c>
      <c r="B13" s="17" t="s">
        <v>11</v>
      </c>
      <c r="C13" s="13" t="s">
        <v>12</v>
      </c>
      <c r="D13" s="24" t="s">
        <v>56</v>
      </c>
      <c r="E13" s="15">
        <f>E11*0.276765854/9</f>
        <v>27.110752987377779</v>
      </c>
    </row>
    <row r="14" spans="1:5" s="3" customFormat="1" ht="42" customHeight="1" x14ac:dyDescent="0.15">
      <c r="A14" s="16" t="s">
        <v>21</v>
      </c>
      <c r="B14" s="17" t="s">
        <v>14</v>
      </c>
      <c r="C14" s="13" t="s">
        <v>15</v>
      </c>
      <c r="D14" s="24" t="s">
        <v>57</v>
      </c>
      <c r="E14" s="15">
        <f>E11*0.55765269/4</f>
        <v>122.906652876</v>
      </c>
    </row>
    <row r="15" spans="1:5" s="3" customFormat="1" ht="42" customHeight="1" x14ac:dyDescent="0.15">
      <c r="A15" s="16"/>
      <c r="B15" s="17" t="s">
        <v>22</v>
      </c>
      <c r="C15" s="13" t="s">
        <v>23</v>
      </c>
      <c r="D15" s="18"/>
      <c r="E15" s="15"/>
    </row>
    <row r="16" spans="1:5" s="3" customFormat="1" ht="42" customHeight="1" x14ac:dyDescent="0.15">
      <c r="A16" s="19" t="s">
        <v>4</v>
      </c>
      <c r="B16" s="20" t="s">
        <v>47</v>
      </c>
      <c r="C16" s="13" t="s">
        <v>48</v>
      </c>
      <c r="D16" s="21"/>
      <c r="E16" s="22"/>
    </row>
    <row r="17" spans="1:5" s="3" customFormat="1" ht="42" customHeight="1" x14ac:dyDescent="0.15">
      <c r="A17" s="11" t="s">
        <v>4</v>
      </c>
      <c r="B17" s="12" t="s">
        <v>24</v>
      </c>
      <c r="C17" s="13" t="s">
        <v>25</v>
      </c>
      <c r="D17" s="14"/>
      <c r="E17" s="15"/>
    </row>
    <row r="18" spans="1:5" s="3" customFormat="1" ht="42" customHeight="1" x14ac:dyDescent="0.15">
      <c r="A18" s="16"/>
      <c r="B18" s="17" t="s">
        <v>63</v>
      </c>
      <c r="C18" s="13" t="s">
        <v>66</v>
      </c>
      <c r="D18" s="23" t="s">
        <v>54</v>
      </c>
      <c r="E18" s="15">
        <v>818.8</v>
      </c>
    </row>
    <row r="19" spans="1:5" s="3" customFormat="1" ht="42" customHeight="1" x14ac:dyDescent="0.15">
      <c r="A19" s="16" t="s">
        <v>4</v>
      </c>
      <c r="B19" s="17" t="s">
        <v>64</v>
      </c>
      <c r="C19" s="13" t="s">
        <v>65</v>
      </c>
      <c r="D19" s="24" t="s">
        <v>55</v>
      </c>
      <c r="E19" s="15">
        <f>(E18-E20*9-E21*4)/4</f>
        <v>38.325493629769994</v>
      </c>
    </row>
    <row r="20" spans="1:5" s="3" customFormat="1" ht="42" customHeight="1" x14ac:dyDescent="0.15">
      <c r="A20" s="16">
        <v>45924</v>
      </c>
      <c r="B20" s="17" t="s">
        <v>11</v>
      </c>
      <c r="C20" s="13" t="s">
        <v>12</v>
      </c>
      <c r="D20" s="24" t="s">
        <v>56</v>
      </c>
      <c r="E20" s="15">
        <f>E18*0.256335854/9</f>
        <v>23.320866361688886</v>
      </c>
    </row>
    <row r="21" spans="1:5" s="3" customFormat="1" ht="42" customHeight="1" x14ac:dyDescent="0.15">
      <c r="A21" s="16" t="s">
        <v>26</v>
      </c>
      <c r="B21" s="17" t="s">
        <v>27</v>
      </c>
      <c r="C21" s="13" t="s">
        <v>28</v>
      </c>
      <c r="D21" s="24" t="s">
        <v>57</v>
      </c>
      <c r="E21" s="15">
        <f>E18*0.5564365269/4</f>
        <v>113.90255705643</v>
      </c>
    </row>
    <row r="22" spans="1:5" s="3" customFormat="1" ht="42" customHeight="1" x14ac:dyDescent="0.15">
      <c r="A22" s="16"/>
      <c r="B22" s="17" t="s">
        <v>29</v>
      </c>
      <c r="C22" s="13" t="s">
        <v>59</v>
      </c>
      <c r="D22" s="18"/>
      <c r="E22" s="15"/>
    </row>
    <row r="23" spans="1:5" s="3" customFormat="1" ht="42" customHeight="1" x14ac:dyDescent="0.15">
      <c r="A23" s="19" t="s">
        <v>4</v>
      </c>
      <c r="B23" s="20" t="s">
        <v>49</v>
      </c>
      <c r="C23" s="13" t="s">
        <v>51</v>
      </c>
      <c r="D23" s="21"/>
      <c r="E23" s="22"/>
    </row>
    <row r="24" spans="1:5" s="3" customFormat="1" ht="42" customHeight="1" x14ac:dyDescent="0.15">
      <c r="A24" s="11" t="s">
        <v>4</v>
      </c>
      <c r="B24" s="12" t="s">
        <v>30</v>
      </c>
      <c r="C24" s="13" t="s">
        <v>31</v>
      </c>
      <c r="D24" s="14"/>
      <c r="E24" s="15"/>
    </row>
    <row r="25" spans="1:5" s="3" customFormat="1" ht="42" customHeight="1" x14ac:dyDescent="0.15">
      <c r="A25" s="16"/>
      <c r="B25" s="17" t="s">
        <v>67</v>
      </c>
      <c r="C25" s="13" t="s">
        <v>68</v>
      </c>
      <c r="D25" s="23" t="s">
        <v>54</v>
      </c>
      <c r="E25" s="15">
        <v>715.6</v>
      </c>
    </row>
    <row r="26" spans="1:5" s="3" customFormat="1" ht="42" customHeight="1" x14ac:dyDescent="0.15">
      <c r="A26" s="16" t="s">
        <v>4</v>
      </c>
      <c r="B26" s="17" t="s">
        <v>32</v>
      </c>
      <c r="C26" s="13" t="s">
        <v>60</v>
      </c>
      <c r="D26" s="24" t="s">
        <v>55</v>
      </c>
      <c r="E26" s="15">
        <f>(E25-E27*9-E28*4)/4</f>
        <v>30.23076753309401</v>
      </c>
    </row>
    <row r="27" spans="1:5" s="3" customFormat="1" ht="42" customHeight="1" x14ac:dyDescent="0.15">
      <c r="A27" s="16">
        <v>45925</v>
      </c>
      <c r="B27" s="17" t="s">
        <v>11</v>
      </c>
      <c r="C27" s="13" t="s">
        <v>12</v>
      </c>
      <c r="D27" s="24" t="s">
        <v>56</v>
      </c>
      <c r="E27" s="15">
        <f>E25*0.26565335854/9</f>
        <v>21.12239370791378</v>
      </c>
    </row>
    <row r="28" spans="1:5" s="3" customFormat="1" ht="42" customHeight="1" x14ac:dyDescent="0.15">
      <c r="A28" s="16" t="s">
        <v>33</v>
      </c>
      <c r="B28" s="17" t="s">
        <v>14</v>
      </c>
      <c r="C28" s="13" t="s">
        <v>15</v>
      </c>
      <c r="D28" s="24" t="s">
        <v>57</v>
      </c>
      <c r="E28" s="15">
        <f>E25*0.565365269/4</f>
        <v>101.14384662409999</v>
      </c>
    </row>
    <row r="29" spans="1:5" s="3" customFormat="1" ht="42" customHeight="1" x14ac:dyDescent="0.15">
      <c r="A29" s="16"/>
      <c r="B29" s="17" t="s">
        <v>34</v>
      </c>
      <c r="C29" s="13" t="s">
        <v>35</v>
      </c>
      <c r="D29" s="18"/>
      <c r="E29" s="15"/>
    </row>
    <row r="30" spans="1:5" s="3" customFormat="1" ht="42" customHeight="1" x14ac:dyDescent="0.15">
      <c r="A30" s="19" t="s">
        <v>4</v>
      </c>
      <c r="B30" s="20" t="s">
        <v>50</v>
      </c>
      <c r="C30" s="13" t="s">
        <v>52</v>
      </c>
      <c r="D30" s="21"/>
      <c r="E30" s="22"/>
    </row>
    <row r="31" spans="1:5" s="3" customFormat="1" ht="42" customHeight="1" x14ac:dyDescent="0.15">
      <c r="A31" s="11" t="s">
        <v>4</v>
      </c>
      <c r="B31" s="12" t="s">
        <v>36</v>
      </c>
      <c r="C31" s="13" t="s">
        <v>37</v>
      </c>
      <c r="D31" s="14"/>
      <c r="E31" s="15"/>
    </row>
    <row r="32" spans="1:5" s="3" customFormat="1" ht="42" customHeight="1" x14ac:dyDescent="0.15">
      <c r="A32" s="16"/>
      <c r="B32" s="17" t="s">
        <v>38</v>
      </c>
      <c r="C32" s="13" t="s">
        <v>39</v>
      </c>
      <c r="D32" s="23" t="s">
        <v>54</v>
      </c>
      <c r="E32" s="15">
        <v>981.8</v>
      </c>
    </row>
    <row r="33" spans="1:5" s="3" customFormat="1" ht="42" customHeight="1" x14ac:dyDescent="0.15">
      <c r="A33" s="16" t="s">
        <v>4</v>
      </c>
      <c r="B33" s="17" t="s">
        <v>69</v>
      </c>
      <c r="C33" s="13" t="s">
        <v>70</v>
      </c>
      <c r="D33" s="24" t="s">
        <v>55</v>
      </c>
      <c r="E33" s="15">
        <f>(E32-E34*9-E35*4)/4</f>
        <v>38.213255008569973</v>
      </c>
    </row>
    <row r="34" spans="1:5" s="3" customFormat="1" ht="42" customHeight="1" x14ac:dyDescent="0.15">
      <c r="A34" s="16">
        <v>45926</v>
      </c>
      <c r="B34" s="17" t="s">
        <v>11</v>
      </c>
      <c r="C34" s="13" t="s">
        <v>12</v>
      </c>
      <c r="D34" s="24" t="s">
        <v>56</v>
      </c>
      <c r="E34" s="15">
        <f>E32*0.2897865854/9</f>
        <v>31.612496616191113</v>
      </c>
    </row>
    <row r="35" spans="1:5" s="3" customFormat="1" ht="42" customHeight="1" x14ac:dyDescent="0.15">
      <c r="A35" s="16" t="s">
        <v>40</v>
      </c>
      <c r="B35" s="17" t="s">
        <v>41</v>
      </c>
      <c r="C35" s="13" t="s">
        <v>42</v>
      </c>
      <c r="D35" s="24" t="s">
        <v>57</v>
      </c>
      <c r="E35" s="15">
        <f>E32*0.5545269/4</f>
        <v>136.10862760500001</v>
      </c>
    </row>
    <row r="36" spans="1:5" s="3" customFormat="1" ht="42" customHeight="1" x14ac:dyDescent="0.15">
      <c r="A36" s="16"/>
      <c r="B36" s="17" t="s">
        <v>43</v>
      </c>
      <c r="C36" s="13" t="s">
        <v>44</v>
      </c>
      <c r="D36" s="18"/>
      <c r="E36" s="15"/>
    </row>
    <row r="37" spans="1:5" s="3" customFormat="1" ht="42" customHeight="1" x14ac:dyDescent="0.15">
      <c r="A37" s="19" t="s">
        <v>4</v>
      </c>
      <c r="B37" s="20" t="s">
        <v>53</v>
      </c>
      <c r="C37" s="13" t="s">
        <v>46</v>
      </c>
      <c r="D37" s="21"/>
      <c r="E37" s="22"/>
    </row>
  </sheetData>
  <mergeCells count="2">
    <mergeCell ref="D2:E2"/>
    <mergeCell ref="A1:E1"/>
  </mergeCells>
  <phoneticPr fontId="12" type="noConversion"/>
  <printOptions horizontalCentered="1"/>
  <pageMargins left="0" right="0" top="0.35433070866141736" bottom="0.35433070866141736" header="0" footer="0"/>
  <pageSetup paperSize="9" scale="5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view="pageBreakPreview" zoomScale="55" zoomScaleNormal="100" workbookViewId="0">
      <selection activeCell="S13" sqref="S13"/>
    </sheetView>
  </sheetViews>
  <sheetFormatPr defaultColWidth="9" defaultRowHeight="60" customHeight="1" x14ac:dyDescent="0.15"/>
  <cols>
    <col min="1" max="1" width="18.75" style="4" customWidth="1"/>
    <col min="2" max="2" width="36.25" style="5" customWidth="1"/>
    <col min="3" max="3" width="90" style="5" customWidth="1"/>
    <col min="4" max="4" width="20.625" style="6" customWidth="1"/>
    <col min="5" max="5" width="20.625" style="7" customWidth="1"/>
    <col min="6" max="16384" width="9" style="8"/>
  </cols>
  <sheetData>
    <row r="1" spans="1:5" s="1" customFormat="1" ht="49.15" customHeight="1" x14ac:dyDescent="0.15">
      <c r="A1" s="27" t="s">
        <v>104</v>
      </c>
      <c r="B1" s="27"/>
      <c r="C1" s="27"/>
      <c r="D1" s="27"/>
      <c r="E1" s="27"/>
    </row>
    <row r="2" spans="1:5" s="2" customFormat="1" ht="42" customHeight="1" x14ac:dyDescent="0.15">
      <c r="A2" s="9" t="s">
        <v>0</v>
      </c>
      <c r="B2" s="10" t="s">
        <v>1</v>
      </c>
      <c r="C2" s="10" t="s">
        <v>103</v>
      </c>
      <c r="D2" s="25" t="s">
        <v>3</v>
      </c>
      <c r="E2" s="26"/>
    </row>
    <row r="3" spans="1:5" s="3" customFormat="1" ht="42" customHeight="1" x14ac:dyDescent="0.15">
      <c r="A3" s="11" t="s">
        <v>4</v>
      </c>
      <c r="B3" s="12" t="s">
        <v>102</v>
      </c>
      <c r="C3" s="13" t="s">
        <v>101</v>
      </c>
      <c r="D3" s="29"/>
      <c r="E3" s="15"/>
    </row>
    <row r="4" spans="1:5" s="3" customFormat="1" ht="42" customHeight="1" x14ac:dyDescent="0.15">
      <c r="A4" s="16"/>
      <c r="B4" s="17" t="s">
        <v>7</v>
      </c>
      <c r="C4" s="13" t="s">
        <v>8</v>
      </c>
      <c r="D4" s="23" t="s">
        <v>86</v>
      </c>
      <c r="E4" s="15">
        <v>867.6</v>
      </c>
    </row>
    <row r="5" spans="1:5" s="3" customFormat="1" ht="42" customHeight="1" x14ac:dyDescent="0.15">
      <c r="A5" s="16" t="s">
        <v>4</v>
      </c>
      <c r="B5" s="17" t="s">
        <v>9</v>
      </c>
      <c r="C5" s="13" t="s">
        <v>10</v>
      </c>
      <c r="D5" s="24" t="s">
        <v>84</v>
      </c>
      <c r="E5" s="15">
        <f>(E4-E6*9-E7*4)/4</f>
        <v>30.815298806400008</v>
      </c>
    </row>
    <row r="6" spans="1:5" s="3" customFormat="1" ht="42" customHeight="1" x14ac:dyDescent="0.15">
      <c r="A6" s="16">
        <v>45922</v>
      </c>
      <c r="B6" s="17" t="s">
        <v>11</v>
      </c>
      <c r="C6" s="13" t="s">
        <v>12</v>
      </c>
      <c r="D6" s="24" t="s">
        <v>92</v>
      </c>
      <c r="E6" s="15">
        <f>E4*0.293175854/9</f>
        <v>28.262152325600002</v>
      </c>
    </row>
    <row r="7" spans="1:5" s="3" customFormat="1" ht="42" customHeight="1" x14ac:dyDescent="0.15">
      <c r="A7" s="16" t="s">
        <v>13</v>
      </c>
      <c r="B7" s="17" t="s">
        <v>14</v>
      </c>
      <c r="C7" s="13" t="s">
        <v>15</v>
      </c>
      <c r="D7" s="24" t="s">
        <v>83</v>
      </c>
      <c r="E7" s="15">
        <f>E4*0.56475269/4</f>
        <v>122.49485846099999</v>
      </c>
    </row>
    <row r="8" spans="1:5" s="3" customFormat="1" ht="42" customHeight="1" x14ac:dyDescent="0.15">
      <c r="A8" s="16"/>
      <c r="B8" s="17" t="s">
        <v>16</v>
      </c>
      <c r="C8" s="13" t="s">
        <v>100</v>
      </c>
      <c r="D8" s="24"/>
      <c r="E8" s="15"/>
    </row>
    <row r="9" spans="1:5" s="3" customFormat="1" ht="42" customHeight="1" x14ac:dyDescent="0.15">
      <c r="A9" s="19" t="s">
        <v>4</v>
      </c>
      <c r="B9" s="20" t="s">
        <v>45</v>
      </c>
      <c r="C9" s="13" t="s">
        <v>90</v>
      </c>
      <c r="D9" s="28"/>
      <c r="E9" s="22"/>
    </row>
    <row r="10" spans="1:5" s="3" customFormat="1" ht="42" customHeight="1" x14ac:dyDescent="0.15">
      <c r="A10" s="11" t="s">
        <v>4</v>
      </c>
      <c r="B10" s="12" t="s">
        <v>99</v>
      </c>
      <c r="C10" s="13" t="s">
        <v>98</v>
      </c>
      <c r="D10" s="29"/>
      <c r="E10" s="15"/>
    </row>
    <row r="11" spans="1:5" s="3" customFormat="1" ht="42" customHeight="1" x14ac:dyDescent="0.15">
      <c r="A11" s="16"/>
      <c r="B11" s="17" t="s">
        <v>61</v>
      </c>
      <c r="C11" s="13" t="s">
        <v>97</v>
      </c>
      <c r="D11" s="23" t="s">
        <v>86</v>
      </c>
      <c r="E11" s="15">
        <v>879.6</v>
      </c>
    </row>
    <row r="12" spans="1:5" s="3" customFormat="1" ht="42" customHeight="1" x14ac:dyDescent="0.15">
      <c r="A12" s="16" t="s">
        <v>4</v>
      </c>
      <c r="B12" s="17" t="s">
        <v>19</v>
      </c>
      <c r="C12" s="13" t="s">
        <v>20</v>
      </c>
      <c r="D12" s="24" t="s">
        <v>84</v>
      </c>
      <c r="E12" s="15">
        <f>(E11-E13*9-E14*4)/4</f>
        <v>33.527509233953992</v>
      </c>
    </row>
    <row r="13" spans="1:5" s="3" customFormat="1" ht="42" customHeight="1" x14ac:dyDescent="0.15">
      <c r="A13" s="16">
        <v>45923</v>
      </c>
      <c r="B13" s="17" t="s">
        <v>11</v>
      </c>
      <c r="C13" s="13" t="s">
        <v>12</v>
      </c>
      <c r="D13" s="24" t="s">
        <v>92</v>
      </c>
      <c r="E13" s="15">
        <f>E11*0.28176765854/9</f>
        <v>27.538092494642669</v>
      </c>
    </row>
    <row r="14" spans="1:5" s="3" customFormat="1" ht="42" customHeight="1" x14ac:dyDescent="0.15">
      <c r="A14" s="16" t="s">
        <v>21</v>
      </c>
      <c r="B14" s="17" t="s">
        <v>14</v>
      </c>
      <c r="C14" s="13" t="s">
        <v>15</v>
      </c>
      <c r="D14" s="24" t="s">
        <v>83</v>
      </c>
      <c r="E14" s="15">
        <f>E11*0.565765269/4</f>
        <v>124.4117826531</v>
      </c>
    </row>
    <row r="15" spans="1:5" s="3" customFormat="1" ht="42" customHeight="1" x14ac:dyDescent="0.15">
      <c r="A15" s="16"/>
      <c r="B15" s="17" t="s">
        <v>22</v>
      </c>
      <c r="C15" s="13" t="s">
        <v>23</v>
      </c>
      <c r="D15" s="24"/>
      <c r="E15" s="15"/>
    </row>
    <row r="16" spans="1:5" s="3" customFormat="1" ht="42" customHeight="1" x14ac:dyDescent="0.15">
      <c r="A16" s="19" t="s">
        <v>4</v>
      </c>
      <c r="B16" s="20" t="s">
        <v>47</v>
      </c>
      <c r="C16" s="13" t="s">
        <v>90</v>
      </c>
      <c r="D16" s="28"/>
      <c r="E16" s="22"/>
    </row>
    <row r="17" spans="1:5" s="3" customFormat="1" ht="42" customHeight="1" x14ac:dyDescent="0.15">
      <c r="A17" s="11" t="s">
        <v>4</v>
      </c>
      <c r="B17" s="12" t="s">
        <v>96</v>
      </c>
      <c r="C17" s="13" t="s">
        <v>95</v>
      </c>
      <c r="D17" s="29"/>
      <c r="E17" s="15"/>
    </row>
    <row r="18" spans="1:5" s="3" customFormat="1" ht="42" customHeight="1" x14ac:dyDescent="0.15">
      <c r="A18" s="16"/>
      <c r="B18" s="17" t="s">
        <v>63</v>
      </c>
      <c r="C18" s="13" t="s">
        <v>94</v>
      </c>
      <c r="D18" s="23" t="s">
        <v>86</v>
      </c>
      <c r="E18" s="15">
        <v>786.6</v>
      </c>
    </row>
    <row r="19" spans="1:5" s="3" customFormat="1" ht="42" customHeight="1" x14ac:dyDescent="0.15">
      <c r="A19" s="16" t="s">
        <v>4</v>
      </c>
      <c r="B19" s="17" t="s">
        <v>64</v>
      </c>
      <c r="C19" s="13" t="s">
        <v>93</v>
      </c>
      <c r="D19" s="24" t="s">
        <v>84</v>
      </c>
      <c r="E19" s="15">
        <f>(E18-E20*9-E21*4)/4</f>
        <v>36.818311296015025</v>
      </c>
    </row>
    <row r="20" spans="1:5" s="3" customFormat="1" ht="42" customHeight="1" x14ac:dyDescent="0.15">
      <c r="A20" s="16">
        <v>45924</v>
      </c>
      <c r="B20" s="17" t="s">
        <v>11</v>
      </c>
      <c r="C20" s="13" t="s">
        <v>12</v>
      </c>
      <c r="D20" s="24" t="s">
        <v>92</v>
      </c>
      <c r="E20" s="15">
        <f>E18*0.256335854/9</f>
        <v>22.403753639599998</v>
      </c>
    </row>
    <row r="21" spans="1:5" s="3" customFormat="1" ht="42" customHeight="1" x14ac:dyDescent="0.15">
      <c r="A21" s="16" t="s">
        <v>26</v>
      </c>
      <c r="B21" s="17" t="s">
        <v>27</v>
      </c>
      <c r="C21" s="13" t="s">
        <v>28</v>
      </c>
      <c r="D21" s="24" t="s">
        <v>83</v>
      </c>
      <c r="E21" s="15">
        <f>E18*0.5564365269/4</f>
        <v>109.423243014885</v>
      </c>
    </row>
    <row r="22" spans="1:5" s="3" customFormat="1" ht="42" customHeight="1" x14ac:dyDescent="0.15">
      <c r="A22" s="16"/>
      <c r="B22" s="17" t="s">
        <v>29</v>
      </c>
      <c r="C22" s="13" t="s">
        <v>91</v>
      </c>
      <c r="D22" s="24"/>
      <c r="E22" s="15"/>
    </row>
    <row r="23" spans="1:5" s="3" customFormat="1" ht="42" customHeight="1" x14ac:dyDescent="0.15">
      <c r="A23" s="19" t="s">
        <v>4</v>
      </c>
      <c r="B23" s="20" t="s">
        <v>49</v>
      </c>
      <c r="C23" s="13" t="s">
        <v>90</v>
      </c>
      <c r="D23" s="28"/>
      <c r="E23" s="22"/>
    </row>
    <row r="24" spans="1:5" s="3" customFormat="1" ht="42" customHeight="1" x14ac:dyDescent="0.15">
      <c r="A24" s="11" t="s">
        <v>4</v>
      </c>
      <c r="B24" s="12" t="s">
        <v>89</v>
      </c>
      <c r="C24" s="13" t="s">
        <v>88</v>
      </c>
      <c r="D24" s="29"/>
      <c r="E24" s="15"/>
    </row>
    <row r="25" spans="1:5" s="3" customFormat="1" ht="42" customHeight="1" x14ac:dyDescent="0.15">
      <c r="A25" s="16"/>
      <c r="B25" s="17" t="s">
        <v>67</v>
      </c>
      <c r="C25" s="13" t="s">
        <v>87</v>
      </c>
      <c r="D25" s="23" t="s">
        <v>86</v>
      </c>
      <c r="E25" s="15">
        <v>768.3</v>
      </c>
    </row>
    <row r="26" spans="1:5" s="3" customFormat="1" ht="42" customHeight="1" x14ac:dyDescent="0.15">
      <c r="A26" s="16" t="s">
        <v>4</v>
      </c>
      <c r="B26" s="17" t="s">
        <v>32</v>
      </c>
      <c r="C26" s="13" t="s">
        <v>85</v>
      </c>
      <c r="D26" s="24" t="s">
        <v>84</v>
      </c>
      <c r="E26" s="15">
        <f>(E25-E27*9-E28*4)/4</f>
        <v>32.056959711525451</v>
      </c>
    </row>
    <row r="27" spans="1:5" s="3" customFormat="1" ht="42" customHeight="1" x14ac:dyDescent="0.15">
      <c r="A27" s="16">
        <v>45925</v>
      </c>
      <c r="B27" s="17" t="s">
        <v>11</v>
      </c>
      <c r="C27" s="13" t="s">
        <v>12</v>
      </c>
      <c r="D27" s="24" t="s">
        <v>75</v>
      </c>
      <c r="E27" s="15">
        <f>E25*0.268565335854/9</f>
        <v>22.926527504069796</v>
      </c>
    </row>
    <row r="28" spans="1:5" s="3" customFormat="1" ht="42" customHeight="1" x14ac:dyDescent="0.15">
      <c r="A28" s="16" t="s">
        <v>33</v>
      </c>
      <c r="B28" s="17" t="s">
        <v>14</v>
      </c>
      <c r="C28" s="13" t="s">
        <v>15</v>
      </c>
      <c r="D28" s="24" t="s">
        <v>83</v>
      </c>
      <c r="E28" s="15">
        <f>E25*0.5645365269/4</f>
        <v>108.4333534043175</v>
      </c>
    </row>
    <row r="29" spans="1:5" s="3" customFormat="1" ht="42" customHeight="1" x14ac:dyDescent="0.15">
      <c r="A29" s="16"/>
      <c r="B29" s="17" t="s">
        <v>34</v>
      </c>
      <c r="C29" s="13" t="s">
        <v>35</v>
      </c>
      <c r="D29" s="24"/>
      <c r="E29" s="15"/>
    </row>
    <row r="30" spans="1:5" s="3" customFormat="1" ht="42" customHeight="1" x14ac:dyDescent="0.15">
      <c r="A30" s="19" t="s">
        <v>4</v>
      </c>
      <c r="B30" s="20" t="s">
        <v>50</v>
      </c>
      <c r="C30" s="13" t="s">
        <v>82</v>
      </c>
      <c r="D30" s="28"/>
      <c r="E30" s="22"/>
    </row>
    <row r="31" spans="1:5" s="3" customFormat="1" ht="42" customHeight="1" x14ac:dyDescent="0.15">
      <c r="A31" s="11" t="s">
        <v>4</v>
      </c>
      <c r="B31" s="12" t="s">
        <v>81</v>
      </c>
      <c r="C31" s="13" t="s">
        <v>80</v>
      </c>
      <c r="D31" s="29"/>
      <c r="E31" s="15"/>
    </row>
    <row r="32" spans="1:5" s="3" customFormat="1" ht="42" customHeight="1" x14ac:dyDescent="0.15">
      <c r="A32" s="16"/>
      <c r="B32" s="17" t="s">
        <v>38</v>
      </c>
      <c r="C32" s="13" t="s">
        <v>39</v>
      </c>
      <c r="D32" s="23" t="s">
        <v>79</v>
      </c>
      <c r="E32" s="15">
        <v>905.6</v>
      </c>
    </row>
    <row r="33" spans="1:5" s="3" customFormat="1" ht="42" customHeight="1" x14ac:dyDescent="0.15">
      <c r="A33" s="16" t="s">
        <v>4</v>
      </c>
      <c r="B33" s="17" t="s">
        <v>69</v>
      </c>
      <c r="C33" s="13" t="s">
        <v>78</v>
      </c>
      <c r="D33" s="24" t="s">
        <v>77</v>
      </c>
      <c r="E33" s="15">
        <f>(E32-E34*9-E35*4)/4</f>
        <v>32.048474269054395</v>
      </c>
    </row>
    <row r="34" spans="1:5" s="3" customFormat="1" ht="42" customHeight="1" x14ac:dyDescent="0.15">
      <c r="A34" s="16">
        <v>45926</v>
      </c>
      <c r="B34" s="17" t="s">
        <v>11</v>
      </c>
      <c r="C34" s="13" t="s">
        <v>12</v>
      </c>
      <c r="D34" s="24" t="s">
        <v>76</v>
      </c>
      <c r="E34" s="15">
        <f>E32*0.296897865854/9</f>
        <v>29.874523035264716</v>
      </c>
    </row>
    <row r="35" spans="1:5" s="3" customFormat="1" ht="42" customHeight="1" x14ac:dyDescent="0.15">
      <c r="A35" s="16" t="s">
        <v>40</v>
      </c>
      <c r="B35" s="17" t="s">
        <v>41</v>
      </c>
      <c r="C35" s="13" t="s">
        <v>42</v>
      </c>
      <c r="D35" s="24" t="s">
        <v>74</v>
      </c>
      <c r="E35" s="15">
        <f>E32*0.561545269/4</f>
        <v>127.1338489016</v>
      </c>
    </row>
    <row r="36" spans="1:5" s="3" customFormat="1" ht="42" customHeight="1" x14ac:dyDescent="0.15">
      <c r="A36" s="16"/>
      <c r="B36" s="17" t="s">
        <v>43</v>
      </c>
      <c r="C36" s="13" t="s">
        <v>44</v>
      </c>
      <c r="D36" s="24"/>
      <c r="E36" s="15"/>
    </row>
    <row r="37" spans="1:5" s="3" customFormat="1" ht="42" customHeight="1" x14ac:dyDescent="0.15">
      <c r="A37" s="19" t="s">
        <v>4</v>
      </c>
      <c r="B37" s="20" t="s">
        <v>73</v>
      </c>
      <c r="C37" s="13" t="s">
        <v>72</v>
      </c>
      <c r="D37" s="28"/>
      <c r="E37" s="22"/>
    </row>
  </sheetData>
  <mergeCells count="2">
    <mergeCell ref="D2:E2"/>
    <mergeCell ref="A1:E1"/>
  </mergeCells>
  <phoneticPr fontId="14" type="noConversion"/>
  <printOptions horizontalCentered="1"/>
  <pageMargins left="0" right="0" top="0.35433070866141736" bottom="0.35433070866141736" header="0" footer="0"/>
  <pageSetup paperSize="9" scale="5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A套餐</vt:lpstr>
      <vt:lpstr>B套餐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deeplm</cp:lastModifiedBy>
  <cp:lastPrinted>2025-09-22T00:49:57Z</cp:lastPrinted>
  <dcterms:created xsi:type="dcterms:W3CDTF">2025-09-05T11:01:00Z</dcterms:created>
  <dcterms:modified xsi:type="dcterms:W3CDTF">2025-09-22T02:42:17Z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C4610AA99D494C01A01F8A7FCF38E44E_11</vt:lpwstr>
  </property>
  <property fmtid="{D5CDD505-2E9C-101B-9397-08002B2CF9AE}" pid="3" name="KSOProductBuildVer">
    <vt:lpwstr>2052-12.1.0.22529</vt:lpwstr>
  </property>
</Properties>
</file>