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145" windowHeight="9675"/>
  </bookViews>
  <sheets>
    <sheet name="18元A中" sheetId="2" r:id="rId1"/>
    <sheet name="18元中B" sheetId="3" r:id="rId2"/>
  </sheets>
  <definedNames>
    <definedName name="_xlnm._FilterDatabase" localSheetId="0" hidden="1">'18元A中'!$A$2:$E$37</definedName>
    <definedName name="_xlnm._FilterDatabase" localSheetId="1" hidden="1">'18元中B'!$A$2:$E$37</definedName>
    <definedName name="_xlnm.Print_Titles" localSheetId="0">'18元A中'!$A:$A,'18元A中'!$1:$2</definedName>
    <definedName name="_xlnm.Print_Titles" localSheetId="1">'18元中B'!$A:$A,'18元中B'!$1:$2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5" i="3" s="1"/>
  <c r="E7" i="3"/>
  <c r="E12" i="3"/>
  <c r="E13" i="3"/>
  <c r="E14" i="3"/>
  <c r="E20" i="3"/>
  <c r="E19" i="3" s="1"/>
  <c r="E21" i="3"/>
  <c r="E27" i="3"/>
  <c r="E26" i="3" s="1"/>
  <c r="E28" i="3"/>
  <c r="E34" i="3"/>
  <c r="E33" i="3" s="1"/>
  <c r="E35" i="3"/>
  <c r="E35" i="2" l="1"/>
  <c r="E34" i="2"/>
  <c r="E33" i="2"/>
  <c r="E28" i="2"/>
  <c r="E27" i="2"/>
  <c r="E26" i="2"/>
  <c r="E21" i="2"/>
  <c r="E20" i="2"/>
  <c r="E19" i="2"/>
  <c r="E14" i="2"/>
  <c r="E13" i="2"/>
  <c r="E12" i="2"/>
  <c r="E7" i="2"/>
  <c r="E6" i="2"/>
  <c r="E5" i="2"/>
</calcChain>
</file>

<file path=xl/sharedStrings.xml><?xml version="1.0" encoding="utf-8"?>
<sst xmlns="http://schemas.openxmlformats.org/spreadsheetml/2006/main" count="230" uniqueCount="97">
  <si>
    <t>日期</t>
  </si>
  <si>
    <t>菜谱</t>
  </si>
  <si>
    <t>原料</t>
  </si>
  <si>
    <t>营养</t>
  </si>
  <si>
    <t/>
  </si>
  <si>
    <t>酱烧鸭翅</t>
  </si>
  <si>
    <t>鸭根110g</t>
  </si>
  <si>
    <t>虾仁炒蛋</t>
  </si>
  <si>
    <t>虾仁25g,鸡蛋75g</t>
  </si>
  <si>
    <t>咖喱培根土豆</t>
  </si>
  <si>
    <t>炒时蔬</t>
  </si>
  <si>
    <t>时蔬90g</t>
  </si>
  <si>
    <t>星期一</t>
  </si>
  <si>
    <t>米饭</t>
  </si>
  <si>
    <t>大米100g</t>
  </si>
  <si>
    <t>西湖牛肉羹</t>
  </si>
  <si>
    <t>牛肉糜5g,鸡蛋10g,鲜蘑菇3g,鲜香菇3g</t>
  </si>
  <si>
    <t>香酥鱼米花</t>
  </si>
  <si>
    <t>鱼米花75g</t>
  </si>
  <si>
    <t>菠萝咕咾肉</t>
  </si>
  <si>
    <t>糖水菠萝20g,咕咾肉60g,番茄酱7g</t>
  </si>
  <si>
    <t>如意三鲜</t>
  </si>
  <si>
    <t>胡萝卜8g,卷心菜80g,肉片10g,五香干2g</t>
  </si>
  <si>
    <t>星期二</t>
  </si>
  <si>
    <t>萝卜小排汤</t>
  </si>
  <si>
    <t>白萝卜30g,小排10g</t>
  </si>
  <si>
    <t>南乳鸭翅</t>
  </si>
  <si>
    <t>鸭根110g,南乳汁6g</t>
  </si>
  <si>
    <t>咖喱鱼蛋</t>
  </si>
  <si>
    <t>五香素鸡</t>
  </si>
  <si>
    <t>素鸡25g</t>
  </si>
  <si>
    <t>星期三</t>
  </si>
  <si>
    <t>扬州炒饭</t>
  </si>
  <si>
    <t>方腿10g,鸡蛋25g,大米100g,青甜椒5g</t>
  </si>
  <si>
    <t>番茄冬瓜肉圆汤</t>
  </si>
  <si>
    <t>番茄15g,肉圆10g,冬瓜20g</t>
  </si>
  <si>
    <t>卡兹脆鸡排</t>
  </si>
  <si>
    <t>卡兹脆鸡排84g</t>
  </si>
  <si>
    <t>京酱肉丝</t>
  </si>
  <si>
    <t>肉丝60g,笋丝20g</t>
  </si>
  <si>
    <t>金玉满堂</t>
  </si>
  <si>
    <t>方腿15g,粟米55g,胡萝卜5g</t>
  </si>
  <si>
    <t>星期四</t>
  </si>
  <si>
    <t>虾皮紫菜蛋汤</t>
  </si>
  <si>
    <t>虾皮0.5g,干裙带菜1g,鸡蛋10g</t>
  </si>
  <si>
    <t>黄金鱼排</t>
  </si>
  <si>
    <t>60g鱼排1块</t>
  </si>
  <si>
    <t>红烧狮子头</t>
  </si>
  <si>
    <t>65g肉圆1只</t>
  </si>
  <si>
    <t>葱油百叶包</t>
  </si>
  <si>
    <t>35g百叶包一只</t>
  </si>
  <si>
    <t>星期五</t>
  </si>
  <si>
    <t>咸肉菜饭</t>
  </si>
  <si>
    <t>咸腿肉5g,青菜50g,大米100g,肉糜10g</t>
  </si>
  <si>
    <t>玉米猪骨汤</t>
  </si>
  <si>
    <t>玉米棒30g,汤骨10g</t>
  </si>
  <si>
    <t>土豆90g,洋葱10g,培根15g</t>
    <phoneticPr fontId="12" type="noConversion"/>
  </si>
  <si>
    <t>鱼丸55g</t>
    <phoneticPr fontId="12" type="noConversion"/>
  </si>
  <si>
    <t>能量（kcal）</t>
    <phoneticPr fontId="12" type="noConversion"/>
  </si>
  <si>
    <t>蛋白质（g）</t>
    <phoneticPr fontId="12" type="noConversion"/>
  </si>
  <si>
    <t>脂肪（g）</t>
    <phoneticPr fontId="12" type="noConversion"/>
  </si>
  <si>
    <t>碳水（g）</t>
    <phoneticPr fontId="12" type="noConversion"/>
  </si>
  <si>
    <t>碳水（g）</t>
    <phoneticPr fontId="12" type="noConversion"/>
  </si>
  <si>
    <t>碳水（g）</t>
    <phoneticPr fontId="12" type="noConversion"/>
  </si>
  <si>
    <t>能量（kcal）</t>
    <phoneticPr fontId="12" type="noConversion"/>
  </si>
  <si>
    <t>脂肪（g）</t>
    <phoneticPr fontId="12" type="noConversion"/>
  </si>
  <si>
    <t>巧克力墨西哥面包</t>
  </si>
  <si>
    <t>40g</t>
    <phoneticPr fontId="12" type="noConversion"/>
  </si>
  <si>
    <t>迷你手撕包</t>
    <phoneticPr fontId="12" type="noConversion"/>
  </si>
  <si>
    <t>40g</t>
    <phoneticPr fontId="12" type="noConversion"/>
  </si>
  <si>
    <t>醇香原味蛋糕</t>
    <phoneticPr fontId="12" type="noConversion"/>
  </si>
  <si>
    <t>55g</t>
    <phoneticPr fontId="12" type="noConversion"/>
  </si>
  <si>
    <t>皇冠单枚装</t>
  </si>
  <si>
    <t>层层叠叠丹麦包</t>
  </si>
  <si>
    <t>55g</t>
    <phoneticPr fontId="12" type="noConversion"/>
  </si>
  <si>
    <t>上海市西南模范中学第三周学生午餐菜单（A套餐）</t>
    <phoneticPr fontId="12" type="noConversion"/>
  </si>
  <si>
    <t>55g</t>
    <phoneticPr fontId="12" type="noConversion"/>
  </si>
  <si>
    <t>碳水（g）</t>
    <phoneticPr fontId="12" type="noConversion"/>
  </si>
  <si>
    <t>脂肪（g）</t>
    <phoneticPr fontId="12" type="noConversion"/>
  </si>
  <si>
    <t>蛋白质（g）</t>
    <phoneticPr fontId="12" type="noConversion"/>
  </si>
  <si>
    <t>能量（kcal）</t>
    <phoneticPr fontId="12" type="noConversion"/>
  </si>
  <si>
    <t>五香干20g,鸭边腿100g</t>
  </si>
  <si>
    <t>香干鸭块</t>
  </si>
  <si>
    <t>40g</t>
    <phoneticPr fontId="12" type="noConversion"/>
  </si>
  <si>
    <t>巴沙鱼片80g,酸菜30g</t>
  </si>
  <si>
    <t>酸菜鱼片</t>
  </si>
  <si>
    <t>醇香原味蛋糕</t>
    <phoneticPr fontId="12" type="noConversion"/>
  </si>
  <si>
    <t>鱼丸55g</t>
    <phoneticPr fontId="12" type="noConversion"/>
  </si>
  <si>
    <t>70g大排1块</t>
  </si>
  <si>
    <t>红烧大排</t>
  </si>
  <si>
    <t>迷你手撕包</t>
    <phoneticPr fontId="12" type="noConversion"/>
  </si>
  <si>
    <t>鸡根120g</t>
  </si>
  <si>
    <t>红烧鸡翅</t>
  </si>
  <si>
    <t>土豆90g,洋葱10g,培根15g</t>
    <phoneticPr fontId="12" type="noConversion"/>
  </si>
  <si>
    <t>方肉60g,白萝卜50g,后腿肉15g</t>
  </si>
  <si>
    <t>萝卜烧肉</t>
  </si>
  <si>
    <t>上海市西南模范中学第三周学生午餐菜单（B套餐）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</si>
</sst>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m&quot;月&quot;d&quot;日&quot;;@"/>
  </numFmts>
  <fonts count="15" x14ac:knownFonts="1">
    <font>
      <sz val="11"/>
      <color theme="1"/>
      <name val="宋体"/>
      <charset val="134"/>
      <scheme val="minor"/>
    </font>
    <font>
      <sz val="15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b/>
      <sz val="22"/>
      <color indexed="8"/>
      <name val="宋体"/>
      <family val="3"/>
      <charset val="134"/>
    </font>
    <font>
      <sz val="2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center" vertical="center" wrapText="1"/>
    </xf>
    <xf numFmtId="176" fontId="9" fillId="0" borderId="6" xfId="1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176" fontId="9" fillId="0" borderId="1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="55" zoomScaleNormal="100" zoomScaleSheetLayoutView="55" workbookViewId="0">
      <selection activeCell="R11" sqref="R11"/>
    </sheetView>
  </sheetViews>
  <sheetFormatPr defaultColWidth="9" defaultRowHeight="60" customHeight="1" x14ac:dyDescent="0.15"/>
  <cols>
    <col min="1" max="1" width="18.75" style="4" customWidth="1"/>
    <col min="2" max="2" width="34.75" style="5" customWidth="1"/>
    <col min="3" max="3" width="85.125" style="5" customWidth="1"/>
    <col min="4" max="4" width="20.625" style="6" customWidth="1"/>
    <col min="5" max="5" width="20.625" style="7" customWidth="1"/>
    <col min="6" max="16384" width="9" style="8"/>
  </cols>
  <sheetData>
    <row r="1" spans="1:5" s="1" customFormat="1" ht="51" customHeight="1" x14ac:dyDescent="0.15">
      <c r="A1" s="27" t="s">
        <v>75</v>
      </c>
      <c r="B1" s="27"/>
      <c r="C1" s="27"/>
      <c r="D1" s="27"/>
      <c r="E1" s="27"/>
    </row>
    <row r="2" spans="1:5" s="2" customFormat="1" ht="42" customHeight="1" x14ac:dyDescent="0.15">
      <c r="A2" s="9" t="s">
        <v>0</v>
      </c>
      <c r="B2" s="10" t="s">
        <v>1</v>
      </c>
      <c r="C2" s="10" t="s">
        <v>2</v>
      </c>
      <c r="D2" s="25" t="s">
        <v>3</v>
      </c>
      <c r="E2" s="26"/>
    </row>
    <row r="3" spans="1:5" s="3" customFormat="1" ht="42" customHeight="1" x14ac:dyDescent="0.15">
      <c r="A3" s="11" t="s">
        <v>4</v>
      </c>
      <c r="B3" s="12" t="s">
        <v>5</v>
      </c>
      <c r="C3" s="13" t="s">
        <v>6</v>
      </c>
      <c r="D3" s="14"/>
      <c r="E3" s="15"/>
    </row>
    <row r="4" spans="1:5" s="3" customFormat="1" ht="42" customHeight="1" x14ac:dyDescent="0.15">
      <c r="A4" s="16"/>
      <c r="B4" s="17" t="s">
        <v>7</v>
      </c>
      <c r="C4" s="13" t="s">
        <v>8</v>
      </c>
      <c r="D4" s="23" t="s">
        <v>64</v>
      </c>
      <c r="E4" s="15">
        <v>812</v>
      </c>
    </row>
    <row r="5" spans="1:5" s="3" customFormat="1" ht="42" customHeight="1" x14ac:dyDescent="0.15">
      <c r="A5" s="16" t="s">
        <v>4</v>
      </c>
      <c r="B5" s="17" t="s">
        <v>9</v>
      </c>
      <c r="C5" s="13" t="s">
        <v>56</v>
      </c>
      <c r="D5" s="24" t="s">
        <v>59</v>
      </c>
      <c r="E5" s="15">
        <f>(E4-E6*9-E7*4)/4</f>
        <v>33.350833459999997</v>
      </c>
    </row>
    <row r="6" spans="1:5" s="3" customFormat="1" ht="42" customHeight="1" x14ac:dyDescent="0.15">
      <c r="A6" s="16">
        <v>45915</v>
      </c>
      <c r="B6" s="17" t="s">
        <v>10</v>
      </c>
      <c r="C6" s="13" t="s">
        <v>11</v>
      </c>
      <c r="D6" s="24" t="s">
        <v>65</v>
      </c>
      <c r="E6" s="15">
        <f>E4*0.2697456/9</f>
        <v>24.3370474666667</v>
      </c>
    </row>
    <row r="7" spans="1:5" s="3" customFormat="1" ht="42" customHeight="1" x14ac:dyDescent="0.15">
      <c r="A7" s="16" t="s">
        <v>12</v>
      </c>
      <c r="B7" s="17" t="s">
        <v>13</v>
      </c>
      <c r="C7" s="13" t="s">
        <v>14</v>
      </c>
      <c r="D7" s="24" t="s">
        <v>61</v>
      </c>
      <c r="E7" s="15">
        <f>E4*0.56596458/4</f>
        <v>114.89080973999999</v>
      </c>
    </row>
    <row r="8" spans="1:5" s="3" customFormat="1" ht="42" customHeight="1" x14ac:dyDescent="0.15">
      <c r="A8" s="16"/>
      <c r="B8" s="17" t="s">
        <v>15</v>
      </c>
      <c r="C8" s="13" t="s">
        <v>16</v>
      </c>
      <c r="D8" s="18"/>
      <c r="E8" s="15"/>
    </row>
    <row r="9" spans="1:5" s="3" customFormat="1" ht="42" customHeight="1" x14ac:dyDescent="0.15">
      <c r="A9" s="19" t="s">
        <v>4</v>
      </c>
      <c r="B9" s="20" t="s">
        <v>66</v>
      </c>
      <c r="C9" s="13" t="s">
        <v>67</v>
      </c>
      <c r="D9" s="21"/>
      <c r="E9" s="22"/>
    </row>
    <row r="10" spans="1:5" s="3" customFormat="1" ht="42" customHeight="1" x14ac:dyDescent="0.15">
      <c r="A10" s="11" t="s">
        <v>4</v>
      </c>
      <c r="B10" s="12" t="s">
        <v>17</v>
      </c>
      <c r="C10" s="13" t="s">
        <v>18</v>
      </c>
      <c r="D10" s="14"/>
      <c r="E10" s="15"/>
    </row>
    <row r="11" spans="1:5" s="3" customFormat="1" ht="42" customHeight="1" x14ac:dyDescent="0.15">
      <c r="A11" s="16"/>
      <c r="B11" s="17" t="s">
        <v>19</v>
      </c>
      <c r="C11" s="13" t="s">
        <v>20</v>
      </c>
      <c r="D11" s="23" t="s">
        <v>58</v>
      </c>
      <c r="E11" s="15">
        <v>828.6</v>
      </c>
    </row>
    <row r="12" spans="1:5" s="3" customFormat="1" ht="42" customHeight="1" x14ac:dyDescent="0.15">
      <c r="A12" s="16" t="s">
        <v>4</v>
      </c>
      <c r="B12" s="17" t="s">
        <v>21</v>
      </c>
      <c r="C12" s="13" t="s">
        <v>22</v>
      </c>
      <c r="D12" s="24" t="s">
        <v>59</v>
      </c>
      <c r="E12" s="15">
        <f>(E11-E13*9-E14*4)/4</f>
        <v>36.119874268529998</v>
      </c>
    </row>
    <row r="13" spans="1:5" s="3" customFormat="1" ht="42" customHeight="1" x14ac:dyDescent="0.15">
      <c r="A13" s="16">
        <v>45916</v>
      </c>
      <c r="B13" s="17" t="s">
        <v>10</v>
      </c>
      <c r="C13" s="13" t="s">
        <v>11</v>
      </c>
      <c r="D13" s="24" t="s">
        <v>60</v>
      </c>
      <c r="E13" s="15">
        <f>E11*0.27697456/9</f>
        <v>25.5001244906667</v>
      </c>
    </row>
    <row r="14" spans="1:5" s="3" customFormat="1" ht="42" customHeight="1" x14ac:dyDescent="0.15">
      <c r="A14" s="16" t="s">
        <v>23</v>
      </c>
      <c r="B14" s="17" t="s">
        <v>13</v>
      </c>
      <c r="C14" s="13" t="s">
        <v>14</v>
      </c>
      <c r="D14" s="24" t="s">
        <v>63</v>
      </c>
      <c r="E14" s="15">
        <f>E11*0.5486596458/4</f>
        <v>113.65484562747</v>
      </c>
    </row>
    <row r="15" spans="1:5" s="3" customFormat="1" ht="42" customHeight="1" x14ac:dyDescent="0.15">
      <c r="A15" s="16"/>
      <c r="B15" s="17" t="s">
        <v>24</v>
      </c>
      <c r="C15" s="13" t="s">
        <v>25</v>
      </c>
      <c r="D15" s="18"/>
      <c r="E15" s="15"/>
    </row>
    <row r="16" spans="1:5" s="3" customFormat="1" ht="42" customHeight="1" x14ac:dyDescent="0.15">
      <c r="A16" s="19" t="s">
        <v>4</v>
      </c>
      <c r="B16" s="20" t="s">
        <v>68</v>
      </c>
      <c r="C16" s="13" t="s">
        <v>69</v>
      </c>
      <c r="D16" s="21"/>
      <c r="E16" s="22"/>
    </row>
    <row r="17" spans="1:5" s="3" customFormat="1" ht="42" customHeight="1" x14ac:dyDescent="0.15">
      <c r="A17" s="11" t="s">
        <v>4</v>
      </c>
      <c r="B17" s="12" t="s">
        <v>26</v>
      </c>
      <c r="C17" s="13" t="s">
        <v>27</v>
      </c>
      <c r="D17" s="14"/>
      <c r="E17" s="15"/>
    </row>
    <row r="18" spans="1:5" s="3" customFormat="1" ht="42" customHeight="1" x14ac:dyDescent="0.15">
      <c r="A18" s="16"/>
      <c r="B18" s="17" t="s">
        <v>28</v>
      </c>
      <c r="C18" s="13" t="s">
        <v>57</v>
      </c>
      <c r="D18" s="23" t="s">
        <v>58</v>
      </c>
      <c r="E18" s="15">
        <v>784.8</v>
      </c>
    </row>
    <row r="19" spans="1:5" s="3" customFormat="1" ht="42" customHeight="1" x14ac:dyDescent="0.15">
      <c r="A19" s="16" t="s">
        <v>4</v>
      </c>
      <c r="B19" s="17" t="s">
        <v>29</v>
      </c>
      <c r="C19" s="13" t="s">
        <v>30</v>
      </c>
      <c r="D19" s="24" t="s">
        <v>59</v>
      </c>
      <c r="E19" s="15">
        <f>(E18-E20*9-E21*4)/4</f>
        <v>31.030889077404002</v>
      </c>
    </row>
    <row r="20" spans="1:5" s="3" customFormat="1" ht="42" customHeight="1" x14ac:dyDescent="0.15">
      <c r="A20" s="16">
        <v>45917</v>
      </c>
      <c r="B20" s="17" t="s">
        <v>10</v>
      </c>
      <c r="C20" s="13" t="s">
        <v>11</v>
      </c>
      <c r="D20" s="24" t="s">
        <v>60</v>
      </c>
      <c r="E20" s="15">
        <f>E18*0.27697456/9</f>
        <v>24.152181632000001</v>
      </c>
    </row>
    <row r="21" spans="1:5" s="3" customFormat="1" ht="42" customHeight="1" x14ac:dyDescent="0.15">
      <c r="A21" s="16" t="s">
        <v>31</v>
      </c>
      <c r="B21" s="17" t="s">
        <v>32</v>
      </c>
      <c r="C21" s="13" t="s">
        <v>33</v>
      </c>
      <c r="D21" s="24" t="s">
        <v>62</v>
      </c>
      <c r="E21" s="15">
        <f>E18*0.56486596458/4</f>
        <v>110.826702250596</v>
      </c>
    </row>
    <row r="22" spans="1:5" s="3" customFormat="1" ht="42" customHeight="1" x14ac:dyDescent="0.15">
      <c r="A22" s="16"/>
      <c r="B22" s="17" t="s">
        <v>34</v>
      </c>
      <c r="C22" s="13" t="s">
        <v>35</v>
      </c>
      <c r="D22" s="18"/>
      <c r="E22" s="15"/>
    </row>
    <row r="23" spans="1:5" s="3" customFormat="1" ht="42" customHeight="1" x14ac:dyDescent="0.15">
      <c r="A23" s="19" t="s">
        <v>4</v>
      </c>
      <c r="B23" s="20" t="s">
        <v>70</v>
      </c>
      <c r="C23" s="13" t="s">
        <v>71</v>
      </c>
      <c r="D23" s="21"/>
      <c r="E23" s="22"/>
    </row>
    <row r="24" spans="1:5" s="3" customFormat="1" ht="42" customHeight="1" x14ac:dyDescent="0.15">
      <c r="A24" s="11" t="s">
        <v>4</v>
      </c>
      <c r="B24" s="12" t="s">
        <v>36</v>
      </c>
      <c r="C24" s="13" t="s">
        <v>37</v>
      </c>
      <c r="D24" s="14"/>
      <c r="E24" s="15"/>
    </row>
    <row r="25" spans="1:5" s="3" customFormat="1" ht="42" customHeight="1" x14ac:dyDescent="0.15">
      <c r="A25" s="16"/>
      <c r="B25" s="17" t="s">
        <v>38</v>
      </c>
      <c r="C25" s="13" t="s">
        <v>39</v>
      </c>
      <c r="D25" s="23" t="s">
        <v>58</v>
      </c>
      <c r="E25" s="15">
        <v>763.6</v>
      </c>
    </row>
    <row r="26" spans="1:5" s="3" customFormat="1" ht="42" customHeight="1" x14ac:dyDescent="0.15">
      <c r="A26" s="16" t="s">
        <v>4</v>
      </c>
      <c r="B26" s="17" t="s">
        <v>40</v>
      </c>
      <c r="C26" s="13" t="s">
        <v>41</v>
      </c>
      <c r="D26" s="24" t="s">
        <v>59</v>
      </c>
      <c r="E26" s="15">
        <f>(E25-E27*9-E28*4)/4</f>
        <v>33.563264385767802</v>
      </c>
    </row>
    <row r="27" spans="1:5" s="3" customFormat="1" ht="42" customHeight="1" x14ac:dyDescent="0.15">
      <c r="A27" s="16">
        <v>45918</v>
      </c>
      <c r="B27" s="17" t="s">
        <v>10</v>
      </c>
      <c r="C27" s="13" t="s">
        <v>11</v>
      </c>
      <c r="D27" s="24" t="s">
        <v>60</v>
      </c>
      <c r="E27" s="15">
        <f>E25*0.267697456/9</f>
        <v>22.712641933511101</v>
      </c>
    </row>
    <row r="28" spans="1:5" s="3" customFormat="1" ht="42" customHeight="1" x14ac:dyDescent="0.15">
      <c r="A28" s="16" t="s">
        <v>42</v>
      </c>
      <c r="B28" s="17" t="s">
        <v>13</v>
      </c>
      <c r="C28" s="13" t="s">
        <v>14</v>
      </c>
      <c r="D28" s="24" t="s">
        <v>61</v>
      </c>
      <c r="E28" s="15">
        <f>E25*0.556486596458/4</f>
        <v>106.233291263832</v>
      </c>
    </row>
    <row r="29" spans="1:5" s="3" customFormat="1" ht="42" customHeight="1" x14ac:dyDescent="0.15">
      <c r="A29" s="16"/>
      <c r="B29" s="17" t="s">
        <v>43</v>
      </c>
      <c r="C29" s="13" t="s">
        <v>44</v>
      </c>
      <c r="D29" s="18"/>
      <c r="E29" s="15"/>
    </row>
    <row r="30" spans="1:5" s="3" customFormat="1" ht="42" customHeight="1" x14ac:dyDescent="0.15">
      <c r="A30" s="19" t="s">
        <v>4</v>
      </c>
      <c r="B30" s="20" t="s">
        <v>72</v>
      </c>
      <c r="C30" s="13" t="s">
        <v>69</v>
      </c>
      <c r="D30" s="21"/>
      <c r="E30" s="22"/>
    </row>
    <row r="31" spans="1:5" s="3" customFormat="1" ht="42" customHeight="1" x14ac:dyDescent="0.15">
      <c r="A31" s="11" t="s">
        <v>4</v>
      </c>
      <c r="B31" s="12" t="s">
        <v>45</v>
      </c>
      <c r="C31" s="13" t="s">
        <v>46</v>
      </c>
      <c r="D31" s="14"/>
      <c r="E31" s="15"/>
    </row>
    <row r="32" spans="1:5" s="3" customFormat="1" ht="42" customHeight="1" x14ac:dyDescent="0.15">
      <c r="A32" s="16"/>
      <c r="B32" s="17" t="s">
        <v>47</v>
      </c>
      <c r="C32" s="13" t="s">
        <v>48</v>
      </c>
      <c r="D32" s="23" t="s">
        <v>58</v>
      </c>
      <c r="E32" s="15">
        <v>828.7</v>
      </c>
    </row>
    <row r="33" spans="1:5" s="3" customFormat="1" ht="42" customHeight="1" x14ac:dyDescent="0.15">
      <c r="A33" s="16" t="s">
        <v>4</v>
      </c>
      <c r="B33" s="17" t="s">
        <v>49</v>
      </c>
      <c r="C33" s="13" t="s">
        <v>50</v>
      </c>
      <c r="D33" s="24" t="s">
        <v>59</v>
      </c>
      <c r="E33" s="15">
        <f>(E32-E34*9-E35*4)/4</f>
        <v>34.526518491081397</v>
      </c>
    </row>
    <row r="34" spans="1:5" s="3" customFormat="1" ht="42" customHeight="1" x14ac:dyDescent="0.15">
      <c r="A34" s="16">
        <v>45919</v>
      </c>
      <c r="B34" s="17" t="s">
        <v>10</v>
      </c>
      <c r="C34" s="13" t="s">
        <v>11</v>
      </c>
      <c r="D34" s="24" t="s">
        <v>60</v>
      </c>
      <c r="E34" s="15">
        <f>E32*0.267697456/9</f>
        <v>24.6489868652444</v>
      </c>
    </row>
    <row r="35" spans="1:5" s="3" customFormat="1" ht="42" customHeight="1" x14ac:dyDescent="0.15">
      <c r="A35" s="16" t="s">
        <v>51</v>
      </c>
      <c r="B35" s="17" t="s">
        <v>52</v>
      </c>
      <c r="C35" s="13" t="s">
        <v>53</v>
      </c>
      <c r="D35" s="24" t="s">
        <v>61</v>
      </c>
      <c r="E35" s="15">
        <f>E32*0.5656486596458/4</f>
        <v>117.188261062119</v>
      </c>
    </row>
    <row r="36" spans="1:5" s="3" customFormat="1" ht="42" customHeight="1" x14ac:dyDescent="0.15">
      <c r="A36" s="16"/>
      <c r="B36" s="17" t="s">
        <v>54</v>
      </c>
      <c r="C36" s="13" t="s">
        <v>55</v>
      </c>
      <c r="D36" s="18"/>
      <c r="E36" s="15"/>
    </row>
    <row r="37" spans="1:5" s="3" customFormat="1" ht="42" customHeight="1" x14ac:dyDescent="0.15">
      <c r="A37" s="19" t="s">
        <v>4</v>
      </c>
      <c r="B37" s="20" t="s">
        <v>73</v>
      </c>
      <c r="C37" s="13" t="s">
        <v>74</v>
      </c>
      <c r="D37" s="21"/>
      <c r="E37" s="22"/>
    </row>
  </sheetData>
  <mergeCells count="2">
    <mergeCell ref="D2:E2"/>
    <mergeCell ref="A1:E1"/>
  </mergeCells>
  <phoneticPr fontId="12" type="noConversion"/>
  <printOptions horizontalCentered="1"/>
  <pageMargins left="0" right="0" top="0.35433070866141736" bottom="0.35433070866141736" header="0" footer="0"/>
  <pageSetup paperSize="9" scale="5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view="pageBreakPreview" zoomScale="55" zoomScaleNormal="100" workbookViewId="0">
      <selection activeCell="K7" sqref="K7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16384" width="9" style="8"/>
  </cols>
  <sheetData>
    <row r="1" spans="1:5" s="1" customFormat="1" ht="45" customHeight="1" x14ac:dyDescent="0.15">
      <c r="A1" s="27" t="s">
        <v>96</v>
      </c>
      <c r="B1" s="27"/>
      <c r="C1" s="27"/>
      <c r="D1" s="27"/>
      <c r="E1" s="27"/>
    </row>
    <row r="2" spans="1:5" s="2" customFormat="1" ht="42" customHeight="1" x14ac:dyDescent="0.15">
      <c r="A2" s="9" t="s">
        <v>0</v>
      </c>
      <c r="B2" s="10" t="s">
        <v>1</v>
      </c>
      <c r="C2" s="10" t="s">
        <v>2</v>
      </c>
      <c r="D2" s="25" t="s">
        <v>3</v>
      </c>
      <c r="E2" s="26"/>
    </row>
    <row r="3" spans="1:5" s="3" customFormat="1" ht="42" customHeight="1" x14ac:dyDescent="0.15">
      <c r="A3" s="11" t="s">
        <v>4</v>
      </c>
      <c r="B3" s="12" t="s">
        <v>95</v>
      </c>
      <c r="C3" s="13" t="s">
        <v>94</v>
      </c>
      <c r="D3" s="14"/>
      <c r="E3" s="15"/>
    </row>
    <row r="4" spans="1:5" s="3" customFormat="1" ht="42" customHeight="1" x14ac:dyDescent="0.15">
      <c r="A4" s="16"/>
      <c r="B4" s="17" t="s">
        <v>7</v>
      </c>
      <c r="C4" s="13" t="s">
        <v>8</v>
      </c>
      <c r="D4" s="23" t="s">
        <v>80</v>
      </c>
      <c r="E4" s="15">
        <v>941.1</v>
      </c>
    </row>
    <row r="5" spans="1:5" s="3" customFormat="1" ht="42" customHeight="1" x14ac:dyDescent="0.15">
      <c r="A5" s="16" t="s">
        <v>4</v>
      </c>
      <c r="B5" s="17" t="s">
        <v>9</v>
      </c>
      <c r="C5" s="13" t="s">
        <v>93</v>
      </c>
      <c r="D5" s="24" t="s">
        <v>79</v>
      </c>
      <c r="E5" s="15">
        <f>(E4-E6*9-E7*4)/4</f>
        <v>31.830312400499992</v>
      </c>
    </row>
    <row r="6" spans="1:5" s="3" customFormat="1" ht="42" customHeight="1" x14ac:dyDescent="0.15">
      <c r="A6" s="16">
        <v>45915</v>
      </c>
      <c r="B6" s="17" t="s">
        <v>10</v>
      </c>
      <c r="C6" s="13" t="s">
        <v>11</v>
      </c>
      <c r="D6" s="24" t="s">
        <v>78</v>
      </c>
      <c r="E6" s="15">
        <f>E4*0.2987456/9</f>
        <v>31.238831573333332</v>
      </c>
    </row>
    <row r="7" spans="1:5" s="3" customFormat="1" ht="42" customHeight="1" x14ac:dyDescent="0.15">
      <c r="A7" s="16" t="s">
        <v>12</v>
      </c>
      <c r="B7" s="17" t="s">
        <v>13</v>
      </c>
      <c r="C7" s="13" t="s">
        <v>14</v>
      </c>
      <c r="D7" s="24" t="s">
        <v>77</v>
      </c>
      <c r="E7" s="15">
        <f>E4*0.56596458/4</f>
        <v>133.1573165595</v>
      </c>
    </row>
    <row r="8" spans="1:5" s="3" customFormat="1" ht="42" customHeight="1" x14ac:dyDescent="0.15">
      <c r="A8" s="16"/>
      <c r="B8" s="17" t="s">
        <v>15</v>
      </c>
      <c r="C8" s="13" t="s">
        <v>16</v>
      </c>
      <c r="D8" s="18"/>
      <c r="E8" s="15"/>
    </row>
    <row r="9" spans="1:5" s="3" customFormat="1" ht="42" customHeight="1" x14ac:dyDescent="0.15">
      <c r="A9" s="19" t="s">
        <v>4</v>
      </c>
      <c r="B9" s="20" t="s">
        <v>66</v>
      </c>
      <c r="C9" s="13" t="s">
        <v>83</v>
      </c>
      <c r="D9" s="21"/>
      <c r="E9" s="22"/>
    </row>
    <row r="10" spans="1:5" s="3" customFormat="1" ht="42" customHeight="1" x14ac:dyDescent="0.15">
      <c r="A10" s="11" t="s">
        <v>4</v>
      </c>
      <c r="B10" s="12" t="s">
        <v>92</v>
      </c>
      <c r="C10" s="13" t="s">
        <v>91</v>
      </c>
      <c r="D10" s="14"/>
      <c r="E10" s="15"/>
    </row>
    <row r="11" spans="1:5" s="3" customFormat="1" ht="42" customHeight="1" x14ac:dyDescent="0.15">
      <c r="A11" s="16"/>
      <c r="B11" s="17" t="s">
        <v>19</v>
      </c>
      <c r="C11" s="13" t="s">
        <v>20</v>
      </c>
      <c r="D11" s="23" t="s">
        <v>80</v>
      </c>
      <c r="E11" s="15">
        <v>785.5</v>
      </c>
    </row>
    <row r="12" spans="1:5" s="3" customFormat="1" ht="42" customHeight="1" x14ac:dyDescent="0.15">
      <c r="A12" s="16" t="s">
        <v>4</v>
      </c>
      <c r="B12" s="17" t="s">
        <v>21</v>
      </c>
      <c r="C12" s="13" t="s">
        <v>22</v>
      </c>
      <c r="D12" s="24" t="s">
        <v>79</v>
      </c>
      <c r="E12" s="15">
        <f>(E11-E13*9-E14*4)/4</f>
        <v>28.702338882500001</v>
      </c>
    </row>
    <row r="13" spans="1:5" s="3" customFormat="1" ht="42" customHeight="1" x14ac:dyDescent="0.15">
      <c r="A13" s="16">
        <v>45916</v>
      </c>
      <c r="B13" s="17" t="s">
        <v>10</v>
      </c>
      <c r="C13" s="13" t="s">
        <v>11</v>
      </c>
      <c r="D13" s="24" t="s">
        <v>78</v>
      </c>
      <c r="E13" s="15">
        <f>E11*0.28787456/9</f>
        <v>25.125051875555556</v>
      </c>
    </row>
    <row r="14" spans="1:5" s="3" customFormat="1" ht="42" customHeight="1" x14ac:dyDescent="0.15">
      <c r="A14" s="16" t="s">
        <v>23</v>
      </c>
      <c r="B14" s="17" t="s">
        <v>13</v>
      </c>
      <c r="C14" s="13" t="s">
        <v>14</v>
      </c>
      <c r="D14" s="24" t="s">
        <v>77</v>
      </c>
      <c r="E14" s="15">
        <f>E11*0.56596458/4</f>
        <v>111.1412943975</v>
      </c>
    </row>
    <row r="15" spans="1:5" s="3" customFormat="1" ht="42" customHeight="1" x14ac:dyDescent="0.15">
      <c r="A15" s="16"/>
      <c r="B15" s="17" t="s">
        <v>24</v>
      </c>
      <c r="C15" s="13" t="s">
        <v>25</v>
      </c>
      <c r="D15" s="18"/>
      <c r="E15" s="15"/>
    </row>
    <row r="16" spans="1:5" s="3" customFormat="1" ht="42" customHeight="1" x14ac:dyDescent="0.15">
      <c r="A16" s="19" t="s">
        <v>4</v>
      </c>
      <c r="B16" s="20" t="s">
        <v>90</v>
      </c>
      <c r="C16" s="13" t="s">
        <v>83</v>
      </c>
      <c r="D16" s="21"/>
      <c r="E16" s="22"/>
    </row>
    <row r="17" spans="1:5" s="3" customFormat="1" ht="42" customHeight="1" x14ac:dyDescent="0.15">
      <c r="A17" s="11" t="s">
        <v>4</v>
      </c>
      <c r="B17" s="12" t="s">
        <v>89</v>
      </c>
      <c r="C17" s="13" t="s">
        <v>88</v>
      </c>
      <c r="D17" s="14"/>
      <c r="E17" s="15"/>
    </row>
    <row r="18" spans="1:5" s="3" customFormat="1" ht="42" customHeight="1" x14ac:dyDescent="0.15">
      <c r="A18" s="16"/>
      <c r="B18" s="17" t="s">
        <v>28</v>
      </c>
      <c r="C18" s="13" t="s">
        <v>87</v>
      </c>
      <c r="D18" s="23" t="s">
        <v>80</v>
      </c>
      <c r="E18" s="15">
        <v>802.3</v>
      </c>
    </row>
    <row r="19" spans="1:5" s="3" customFormat="1" ht="42" customHeight="1" x14ac:dyDescent="0.15">
      <c r="A19" s="16" t="s">
        <v>4</v>
      </c>
      <c r="B19" s="17" t="s">
        <v>29</v>
      </c>
      <c r="C19" s="13" t="s">
        <v>30</v>
      </c>
      <c r="D19" s="24" t="s">
        <v>79</v>
      </c>
      <c r="E19" s="15">
        <f>(E18-E20*9-E21*4)/4</f>
        <v>35.612672556464986</v>
      </c>
    </row>
    <row r="20" spans="1:5" s="3" customFormat="1" ht="42" customHeight="1" x14ac:dyDescent="0.15">
      <c r="A20" s="16">
        <v>45917</v>
      </c>
      <c r="B20" s="17" t="s">
        <v>10</v>
      </c>
      <c r="C20" s="13" t="s">
        <v>11</v>
      </c>
      <c r="D20" s="24" t="s">
        <v>78</v>
      </c>
      <c r="E20" s="15">
        <f>E18*0.256787456/9</f>
        <v>22.891175105422221</v>
      </c>
    </row>
    <row r="21" spans="1:5" s="3" customFormat="1" ht="42" customHeight="1" x14ac:dyDescent="0.15">
      <c r="A21" s="16" t="s">
        <v>31</v>
      </c>
      <c r="B21" s="17" t="s">
        <v>32</v>
      </c>
      <c r="C21" s="13" t="s">
        <v>33</v>
      </c>
      <c r="D21" s="24" t="s">
        <v>77</v>
      </c>
      <c r="E21" s="15">
        <f>E18*0.5656596458/4</f>
        <v>113.457183456335</v>
      </c>
    </row>
    <row r="22" spans="1:5" s="3" customFormat="1" ht="42" customHeight="1" x14ac:dyDescent="0.15">
      <c r="A22" s="16"/>
      <c r="B22" s="17" t="s">
        <v>34</v>
      </c>
      <c r="C22" s="13" t="s">
        <v>35</v>
      </c>
      <c r="D22" s="18"/>
      <c r="E22" s="15"/>
    </row>
    <row r="23" spans="1:5" s="3" customFormat="1" ht="42" customHeight="1" x14ac:dyDescent="0.15">
      <c r="A23" s="19" t="s">
        <v>4</v>
      </c>
      <c r="B23" s="20" t="s">
        <v>86</v>
      </c>
      <c r="C23" s="13" t="s">
        <v>76</v>
      </c>
      <c r="D23" s="21"/>
      <c r="E23" s="22"/>
    </row>
    <row r="24" spans="1:5" s="3" customFormat="1" ht="42" customHeight="1" x14ac:dyDescent="0.15">
      <c r="A24" s="11" t="s">
        <v>4</v>
      </c>
      <c r="B24" s="12" t="s">
        <v>85</v>
      </c>
      <c r="C24" s="13" t="s">
        <v>84</v>
      </c>
      <c r="D24" s="14"/>
      <c r="E24" s="15"/>
    </row>
    <row r="25" spans="1:5" s="3" customFormat="1" ht="42" customHeight="1" x14ac:dyDescent="0.15">
      <c r="A25" s="16"/>
      <c r="B25" s="17" t="s">
        <v>38</v>
      </c>
      <c r="C25" s="13" t="s">
        <v>39</v>
      </c>
      <c r="D25" s="23" t="s">
        <v>80</v>
      </c>
      <c r="E25" s="15">
        <v>724.8</v>
      </c>
    </row>
    <row r="26" spans="1:5" s="3" customFormat="1" ht="42" customHeight="1" x14ac:dyDescent="0.15">
      <c r="A26" s="16" t="s">
        <v>4</v>
      </c>
      <c r="B26" s="17" t="s">
        <v>40</v>
      </c>
      <c r="C26" s="13" t="s">
        <v>41</v>
      </c>
      <c r="D26" s="24" t="s">
        <v>79</v>
      </c>
      <c r="E26" s="15">
        <f>(E25-E27*9-E28*4)/4</f>
        <v>33.984585153839987</v>
      </c>
    </row>
    <row r="27" spans="1:5" s="3" customFormat="1" ht="42" customHeight="1" x14ac:dyDescent="0.15">
      <c r="A27" s="16">
        <v>45918</v>
      </c>
      <c r="B27" s="17" t="s">
        <v>10</v>
      </c>
      <c r="C27" s="13" t="s">
        <v>11</v>
      </c>
      <c r="D27" s="24" t="s">
        <v>78</v>
      </c>
      <c r="E27" s="15">
        <f>E25*0.246787456/9</f>
        <v>19.874616456533332</v>
      </c>
    </row>
    <row r="28" spans="1:5" s="3" customFormat="1" ht="42" customHeight="1" x14ac:dyDescent="0.15">
      <c r="A28" s="16" t="s">
        <v>42</v>
      </c>
      <c r="B28" s="17" t="s">
        <v>13</v>
      </c>
      <c r="C28" s="13" t="s">
        <v>14</v>
      </c>
      <c r="D28" s="24" t="s">
        <v>77</v>
      </c>
      <c r="E28" s="15">
        <f>E25*0.5656596458/4</f>
        <v>102.49752781896001</v>
      </c>
    </row>
    <row r="29" spans="1:5" s="3" customFormat="1" ht="42" customHeight="1" x14ac:dyDescent="0.15">
      <c r="A29" s="16"/>
      <c r="B29" s="17" t="s">
        <v>43</v>
      </c>
      <c r="C29" s="13" t="s">
        <v>44</v>
      </c>
      <c r="D29" s="18"/>
      <c r="E29" s="15"/>
    </row>
    <row r="30" spans="1:5" s="3" customFormat="1" ht="42" customHeight="1" x14ac:dyDescent="0.15">
      <c r="A30" s="19" t="s">
        <v>4</v>
      </c>
      <c r="B30" s="20" t="s">
        <v>72</v>
      </c>
      <c r="C30" s="13" t="s">
        <v>83</v>
      </c>
      <c r="D30" s="21"/>
      <c r="E30" s="22"/>
    </row>
    <row r="31" spans="1:5" s="3" customFormat="1" ht="42" customHeight="1" x14ac:dyDescent="0.15">
      <c r="A31" s="11" t="s">
        <v>4</v>
      </c>
      <c r="B31" s="12" t="s">
        <v>82</v>
      </c>
      <c r="C31" s="13" t="s">
        <v>81</v>
      </c>
      <c r="D31" s="14"/>
      <c r="E31" s="15"/>
    </row>
    <row r="32" spans="1:5" s="3" customFormat="1" ht="42" customHeight="1" x14ac:dyDescent="0.15">
      <c r="A32" s="16"/>
      <c r="B32" s="17" t="s">
        <v>47</v>
      </c>
      <c r="C32" s="13" t="s">
        <v>48</v>
      </c>
      <c r="D32" s="23" t="s">
        <v>80</v>
      </c>
      <c r="E32" s="15">
        <v>907.1</v>
      </c>
    </row>
    <row r="33" spans="1:5" s="3" customFormat="1" ht="42" customHeight="1" x14ac:dyDescent="0.15">
      <c r="A33" s="16" t="s">
        <v>4</v>
      </c>
      <c r="B33" s="17" t="s">
        <v>49</v>
      </c>
      <c r="C33" s="13" t="s">
        <v>50</v>
      </c>
      <c r="D33" s="24" t="s">
        <v>79</v>
      </c>
      <c r="E33" s="15">
        <f>(E32-E34*9-E35*4)/4</f>
        <v>36.001730848930492</v>
      </c>
    </row>
    <row r="34" spans="1:5" s="3" customFormat="1" ht="42" customHeight="1" x14ac:dyDescent="0.15">
      <c r="A34" s="16">
        <v>45919</v>
      </c>
      <c r="B34" s="17" t="s">
        <v>10</v>
      </c>
      <c r="C34" s="13" t="s">
        <v>11</v>
      </c>
      <c r="D34" s="24" t="s">
        <v>78</v>
      </c>
      <c r="E34" s="15">
        <f>E32*0.2946787456/9</f>
        <v>29.700343348195556</v>
      </c>
    </row>
    <row r="35" spans="1:5" s="3" customFormat="1" ht="42" customHeight="1" x14ac:dyDescent="0.15">
      <c r="A35" s="16" t="s">
        <v>51</v>
      </c>
      <c r="B35" s="17" t="s">
        <v>52</v>
      </c>
      <c r="C35" s="13" t="s">
        <v>53</v>
      </c>
      <c r="D35" s="24" t="s">
        <v>77</v>
      </c>
      <c r="E35" s="15">
        <f>E32*0.54656596458/4</f>
        <v>123.9474966176295</v>
      </c>
    </row>
    <row r="36" spans="1:5" s="3" customFormat="1" ht="42" customHeight="1" x14ac:dyDescent="0.15">
      <c r="A36" s="16"/>
      <c r="B36" s="17" t="s">
        <v>54</v>
      </c>
      <c r="C36" s="13" t="s">
        <v>55</v>
      </c>
      <c r="D36" s="18"/>
      <c r="E36" s="15"/>
    </row>
    <row r="37" spans="1:5" s="3" customFormat="1" ht="42" customHeight="1" x14ac:dyDescent="0.15">
      <c r="A37" s="19" t="s">
        <v>4</v>
      </c>
      <c r="B37" s="20" t="s">
        <v>73</v>
      </c>
      <c r="C37" s="13" t="s">
        <v>76</v>
      </c>
      <c r="D37" s="21"/>
      <c r="E37" s="22"/>
    </row>
  </sheetData>
  <mergeCells count="2">
    <mergeCell ref="D2:E2"/>
    <mergeCell ref="A1:E1"/>
  </mergeCells>
  <phoneticPr fontId="14" type="noConversion"/>
  <printOptions horizontalCentered="1"/>
  <pageMargins left="0" right="0" top="0.35433070866141736" bottom="0.35433070866141736" header="0" footer="0"/>
  <pageSetup paperSize="9" scale="5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18元A中</vt:lpstr>
      <vt:lpstr>18元中B</vt:lpstr>
      <vt:lpstr>'18元A中'!Print_Titles</vt:lpstr>
      <vt:lpstr>'18元中B'!Print_Titles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deeplm</cp:lastModifiedBy>
  <cp:lastPrinted>2025-09-14T05:43:53Z</cp:lastPrinted>
  <dcterms:created xsi:type="dcterms:W3CDTF">2025-08-31T02:44:00Z</dcterms:created>
  <dcterms:modified xsi:type="dcterms:W3CDTF">2025-09-15T01:29:20Z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D696B8B0BE944E48B77407E70353A4A5_11</vt:lpwstr>
  </property>
  <property fmtid="{D5CDD505-2E9C-101B-9397-08002B2CF9AE}" pid="3" name="KSOProductBuildVer">
    <vt:lpwstr>2052-12.1.0.22529</vt:lpwstr>
  </property>
</Properties>
</file>